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mtegovbr-my.sharepoint.com/personal/francisco_rogerio_gestao_gov_br/Documents/Trabalho - Francisco/CGEST/Projeto Abastecimento de Aeronaves/"/>
    </mc:Choice>
  </mc:AlternateContent>
  <xr:revisionPtr revIDLastSave="130" documentId="8_{18EC9805-24FC-4A44-AB86-050EBD06162C}" xr6:coauthVersionLast="47" xr6:coauthVersionMax="47" xr10:uidLastSave="{EA913F02-3066-4A97-A335-60B595840CBA}"/>
  <bookViews>
    <workbookView xWindow="-120" yWindow="-120" windowWidth="29040" windowHeight="15720" xr2:uid="{B778E969-36C2-40A8-B6A6-3030F931AA76}"/>
  </bookViews>
  <sheets>
    <sheet name="Itens da Contratação" sheetId="2" r:id="rId1"/>
    <sheet name="Planilha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4" i="2" l="1"/>
  <c r="N17" i="2"/>
  <c r="N14" i="2"/>
  <c r="N15" i="2" s="1"/>
  <c r="H4" i="2"/>
  <c r="J4" i="2" s="1"/>
  <c r="H5" i="2"/>
  <c r="J5" i="2" s="1"/>
  <c r="H6" i="2"/>
  <c r="J6" i="2" s="1"/>
  <c r="H7" i="2"/>
  <c r="J7" i="2" s="1"/>
  <c r="H8" i="2"/>
  <c r="J8" i="2" s="1"/>
  <c r="H9" i="2"/>
  <c r="J9" i="2" s="1"/>
  <c r="H10" i="2"/>
  <c r="J10" i="2" s="1"/>
  <c r="H11" i="2"/>
  <c r="J11" i="2" s="1"/>
  <c r="H12" i="2"/>
  <c r="J12" i="2" s="1"/>
  <c r="H13" i="2"/>
  <c r="J13" i="2" s="1"/>
  <c r="H14" i="2"/>
  <c r="J14" i="2" s="1"/>
  <c r="H15" i="2"/>
  <c r="J15" i="2" s="1"/>
  <c r="H16" i="2"/>
  <c r="J16" i="2" s="1"/>
  <c r="H3" i="2"/>
  <c r="J3" i="2" s="1"/>
  <c r="O7" i="2"/>
  <c r="N7" i="2"/>
  <c r="N10" i="2" s="1"/>
  <c r="J17" i="2" l="1"/>
  <c r="N8" i="2"/>
</calcChain>
</file>

<file path=xl/sharedStrings.xml><?xml version="1.0" encoding="utf-8"?>
<sst xmlns="http://schemas.openxmlformats.org/spreadsheetml/2006/main" count="152" uniqueCount="50">
  <si>
    <t>Localidade</t>
  </si>
  <si>
    <t>RS</t>
  </si>
  <si>
    <t>CANOAS</t>
  </si>
  <si>
    <t>CAXIAS DO SUL</t>
  </si>
  <si>
    <t>PELOTAS</t>
  </si>
  <si>
    <t>PORTO ALEGRE</t>
  </si>
  <si>
    <t>URUGUAIANA</t>
  </si>
  <si>
    <t>SC</t>
  </si>
  <si>
    <t>CHAPECÓ</t>
  </si>
  <si>
    <t>FLORIANÓPOLIS</t>
  </si>
  <si>
    <t>NAVEGANTES</t>
  </si>
  <si>
    <t>Distribuidora</t>
  </si>
  <si>
    <t>UF</t>
  </si>
  <si>
    <t>VIBRA</t>
  </si>
  <si>
    <t>RAÍZEN</t>
  </si>
  <si>
    <t>PASSO FUNDO</t>
  </si>
  <si>
    <t>JAGUARUNA</t>
  </si>
  <si>
    <t>JOINVILLE</t>
  </si>
  <si>
    <t>Pontos de distribuição de JET-A em RS/SC</t>
  </si>
  <si>
    <t>Pontos de distribuição de combustível p/ aviação em RS/SC</t>
  </si>
  <si>
    <t>JET FLY</t>
  </si>
  <si>
    <t>SANTA MARIA</t>
  </si>
  <si>
    <t>Querosene para aviação tipo QAV 1</t>
  </si>
  <si>
    <t>Descrição</t>
  </si>
  <si>
    <t>CATMAT</t>
  </si>
  <si>
    <t>Canoas</t>
  </si>
  <si>
    <t>Caxias do Sul</t>
  </si>
  <si>
    <t>Pelotas</t>
  </si>
  <si>
    <t>Porto Alegre</t>
  </si>
  <si>
    <t>Uruguaiana</t>
  </si>
  <si>
    <t>Santa Maria</t>
  </si>
  <si>
    <t>Chapecó</t>
  </si>
  <si>
    <t>Florianópolis</t>
  </si>
  <si>
    <t>Navegantes</t>
  </si>
  <si>
    <t>Passo Fundo</t>
  </si>
  <si>
    <t>Jaguaruna</t>
  </si>
  <si>
    <t>Joinvile</t>
  </si>
  <si>
    <t>461558</t>
  </si>
  <si>
    <t>Gasolina para aviação tipo GAV-100 LL</t>
  </si>
  <si>
    <t>Item</t>
  </si>
  <si>
    <t>Tipo de Produto</t>
  </si>
  <si>
    <t>JET A</t>
  </si>
  <si>
    <t>AVGAS</t>
  </si>
  <si>
    <t>Objeto: Aquisição, por demanda, de querosene e gasolina de aviação</t>
  </si>
  <si>
    <t>Preço unitário (R$/l) estimado</t>
  </si>
  <si>
    <t>Localidade do aeródromo</t>
  </si>
  <si>
    <t>Quantidade estimada mensal (litros)</t>
  </si>
  <si>
    <t>Quantidade estimada anual (litros)</t>
  </si>
  <si>
    <t>Custo global estimado do item (R$)</t>
  </si>
  <si>
    <t>Valor total estimado da contratação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</si>
</sst>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7" formatCode="_-* #,##0.0000_-;\-* #,##0.0000_-;_-* &quot;-&quot;??_-;_-@_-"/>
  </numFmts>
  <fonts count="7">
    <font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sz val="11"/>
      <color theme="1"/>
      <name val="Aptos Narrow"/>
      <family val="2"/>
      <scheme val="minor"/>
    </font>
    <font>
      <b/>
      <sz val="11"/>
      <name val="Inherit"/>
    </font>
    <font>
      <sz val="11"/>
      <color rgb="FF000000"/>
      <name val="Calibri"/>
      <family val="2"/>
    </font>
    <font>
      <sz val="8"/>
      <name val="Aptos Narrow"/>
      <family val="2"/>
      <scheme val="minor"/>
    </font>
    <font>
      <sz val="11"/>
      <name val="Inherit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4"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left"/>
    </xf>
    <xf numFmtId="0" fontId="0" fillId="0" borderId="1" xfId="0" applyBorder="1"/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right" vertical="center"/>
    </xf>
    <xf numFmtId="164" fontId="0" fillId="0" borderId="0" xfId="1" applyNumberFormat="1" applyFont="1"/>
    <xf numFmtId="164" fontId="0" fillId="0" borderId="1" xfId="1" applyNumberFormat="1" applyFont="1" applyBorder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43" fontId="0" fillId="0" borderId="1" xfId="1" applyFont="1" applyBorder="1"/>
    <xf numFmtId="167" fontId="0" fillId="0" borderId="1" xfId="1" applyNumberFormat="1" applyFont="1" applyBorder="1"/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AE2938-4DC1-4AD7-AA58-9C662B59AD5C}">
  <dimension ref="A1:W32"/>
  <sheetViews>
    <sheetView tabSelected="1" workbookViewId="0">
      <selection activeCell="J20" sqref="J20"/>
    </sheetView>
  </sheetViews>
  <sheetFormatPr defaultRowHeight="15"/>
  <cols>
    <col min="2" max="2" width="35.5703125" bestFit="1" customWidth="1"/>
    <col min="3" max="3" width="8" bestFit="1" customWidth="1"/>
    <col min="4" max="4" width="15" bestFit="1" customWidth="1"/>
    <col min="5" max="5" width="15.28515625" bestFit="1" customWidth="1"/>
    <col min="7" max="7" width="18.140625" bestFit="1" customWidth="1"/>
    <col min="8" max="9" width="18.140625" customWidth="1"/>
    <col min="10" max="10" width="21" customWidth="1"/>
    <col min="14" max="14" width="11.5703125" bestFit="1" customWidth="1"/>
    <col min="21" max="21" width="14.28515625" bestFit="1" customWidth="1"/>
    <col min="22" max="22" width="13.28515625" bestFit="1" customWidth="1"/>
    <col min="23" max="23" width="10.5703125" bestFit="1" customWidth="1"/>
  </cols>
  <sheetData>
    <row r="1" spans="1:23">
      <c r="A1" s="17" t="s">
        <v>43</v>
      </c>
      <c r="B1" s="17"/>
      <c r="C1" s="17"/>
      <c r="D1" s="17"/>
      <c r="E1" s="17"/>
      <c r="F1" s="17"/>
      <c r="G1" s="17"/>
      <c r="H1" s="17"/>
      <c r="I1" s="17"/>
      <c r="J1" s="17"/>
    </row>
    <row r="2" spans="1:23" ht="45">
      <c r="A2" s="2" t="s">
        <v>39</v>
      </c>
      <c r="B2" s="2" t="s">
        <v>23</v>
      </c>
      <c r="C2" s="2" t="s">
        <v>24</v>
      </c>
      <c r="D2" s="2" t="s">
        <v>40</v>
      </c>
      <c r="E2" s="12" t="s">
        <v>45</v>
      </c>
      <c r="F2" s="12" t="s">
        <v>12</v>
      </c>
      <c r="G2" s="16" t="s">
        <v>46</v>
      </c>
      <c r="H2" s="16" t="s">
        <v>47</v>
      </c>
      <c r="I2" s="16" t="s">
        <v>44</v>
      </c>
      <c r="J2" s="16" t="s">
        <v>48</v>
      </c>
    </row>
    <row r="3" spans="1:23">
      <c r="A3" s="2">
        <v>1</v>
      </c>
      <c r="B3" s="7" t="s">
        <v>22</v>
      </c>
      <c r="C3" s="13">
        <v>461558</v>
      </c>
      <c r="D3" s="13" t="s">
        <v>41</v>
      </c>
      <c r="E3" s="11" t="s">
        <v>25</v>
      </c>
      <c r="F3" s="4" t="s">
        <v>1</v>
      </c>
      <c r="G3" s="15">
        <v>100000</v>
      </c>
      <c r="H3" s="15">
        <f>G3*12</f>
        <v>1200000</v>
      </c>
      <c r="I3" s="23">
        <v>7.6874000000000002</v>
      </c>
      <c r="J3" s="23">
        <f>I3*H3</f>
        <v>9224880</v>
      </c>
    </row>
    <row r="4" spans="1:23">
      <c r="A4" s="2">
        <v>2</v>
      </c>
      <c r="B4" s="7" t="s">
        <v>22</v>
      </c>
      <c r="C4" s="13" t="s">
        <v>37</v>
      </c>
      <c r="D4" s="13" t="s">
        <v>41</v>
      </c>
      <c r="E4" s="11" t="s">
        <v>26</v>
      </c>
      <c r="F4" s="4" t="s">
        <v>1</v>
      </c>
      <c r="G4" s="15">
        <v>76000</v>
      </c>
      <c r="H4" s="15">
        <f t="shared" ref="H4:H16" si="0">G4*12</f>
        <v>912000</v>
      </c>
      <c r="I4" s="23">
        <v>13.275499999999999</v>
      </c>
      <c r="J4" s="23">
        <f t="shared" ref="J4:J16" si="1">I4*H4</f>
        <v>12107256</v>
      </c>
    </row>
    <row r="5" spans="1:23">
      <c r="A5" s="2">
        <v>3</v>
      </c>
      <c r="B5" s="7" t="s">
        <v>22</v>
      </c>
      <c r="C5" s="13">
        <v>461558</v>
      </c>
      <c r="D5" s="13" t="s">
        <v>41</v>
      </c>
      <c r="E5" s="11" t="s">
        <v>34</v>
      </c>
      <c r="F5" s="4" t="s">
        <v>1</v>
      </c>
      <c r="G5" s="15">
        <v>76000</v>
      </c>
      <c r="H5" s="15">
        <f t="shared" si="0"/>
        <v>912000</v>
      </c>
      <c r="I5" s="23">
        <v>11.160299999999999</v>
      </c>
      <c r="J5" s="23">
        <f t="shared" si="1"/>
        <v>10178193.6</v>
      </c>
      <c r="M5" s="14"/>
      <c r="N5" s="14"/>
      <c r="O5" s="14"/>
      <c r="P5" s="14"/>
      <c r="Q5" s="14"/>
      <c r="R5" s="14"/>
      <c r="S5" s="14"/>
      <c r="T5" s="14"/>
    </row>
    <row r="6" spans="1:23">
      <c r="A6" s="2">
        <v>4</v>
      </c>
      <c r="B6" s="7" t="s">
        <v>22</v>
      </c>
      <c r="C6" s="13">
        <v>461558</v>
      </c>
      <c r="D6" s="13" t="s">
        <v>41</v>
      </c>
      <c r="E6" s="11" t="s">
        <v>27</v>
      </c>
      <c r="F6" s="4" t="s">
        <v>1</v>
      </c>
      <c r="G6" s="15">
        <v>76000</v>
      </c>
      <c r="H6" s="15">
        <f t="shared" si="0"/>
        <v>912000</v>
      </c>
      <c r="I6" s="23">
        <v>11.18</v>
      </c>
      <c r="J6" s="23">
        <f t="shared" si="1"/>
        <v>10196160</v>
      </c>
      <c r="M6" s="14"/>
      <c r="N6" s="14">
        <v>252000</v>
      </c>
      <c r="O6" s="14">
        <v>8400</v>
      </c>
      <c r="P6" s="14"/>
      <c r="Q6" s="14"/>
      <c r="R6" s="14"/>
      <c r="S6" s="14"/>
      <c r="T6" s="14"/>
    </row>
    <row r="7" spans="1:23">
      <c r="A7" s="2">
        <v>5</v>
      </c>
      <c r="B7" s="7" t="s">
        <v>22</v>
      </c>
      <c r="C7" s="13" t="s">
        <v>37</v>
      </c>
      <c r="D7" s="13" t="s">
        <v>41</v>
      </c>
      <c r="E7" s="11" t="s">
        <v>28</v>
      </c>
      <c r="F7" s="4" t="s">
        <v>1</v>
      </c>
      <c r="G7" s="15">
        <v>76000</v>
      </c>
      <c r="H7" s="15">
        <f t="shared" si="0"/>
        <v>912000</v>
      </c>
      <c r="I7" s="23">
        <v>9.0853000000000002</v>
      </c>
      <c r="J7" s="23">
        <f t="shared" si="1"/>
        <v>8285793.6000000006</v>
      </c>
      <c r="M7" s="14"/>
      <c r="N7" s="14">
        <f>N6*56</f>
        <v>14112000</v>
      </c>
      <c r="O7" s="14">
        <f>O6*56</f>
        <v>470400</v>
      </c>
      <c r="P7" s="14"/>
      <c r="Q7" s="14"/>
      <c r="R7" s="14"/>
      <c r="S7" s="14"/>
      <c r="T7" s="14"/>
    </row>
    <row r="8" spans="1:23">
      <c r="A8" s="2">
        <v>6</v>
      </c>
      <c r="B8" s="7" t="s">
        <v>22</v>
      </c>
      <c r="C8" s="13">
        <v>461558</v>
      </c>
      <c r="D8" s="13" t="s">
        <v>41</v>
      </c>
      <c r="E8" s="11" t="s">
        <v>30</v>
      </c>
      <c r="F8" s="4" t="s">
        <v>1</v>
      </c>
      <c r="G8" s="15">
        <v>100000</v>
      </c>
      <c r="H8" s="15">
        <f t="shared" si="0"/>
        <v>1200000</v>
      </c>
      <c r="I8" s="23">
        <v>7.5799000000000003</v>
      </c>
      <c r="J8" s="23">
        <f t="shared" si="1"/>
        <v>9095880</v>
      </c>
      <c r="M8" s="14"/>
      <c r="N8" s="14">
        <f>N7/12</f>
        <v>1176000</v>
      </c>
      <c r="O8" s="14"/>
      <c r="P8" s="14"/>
      <c r="Q8" s="14"/>
      <c r="R8" s="14"/>
      <c r="S8" s="14"/>
      <c r="T8" s="14"/>
    </row>
    <row r="9" spans="1:23">
      <c r="A9" s="2">
        <v>7</v>
      </c>
      <c r="B9" s="7" t="s">
        <v>22</v>
      </c>
      <c r="C9" s="13">
        <v>461558</v>
      </c>
      <c r="D9" s="13" t="s">
        <v>41</v>
      </c>
      <c r="E9" s="11" t="s">
        <v>29</v>
      </c>
      <c r="F9" s="4" t="s">
        <v>1</v>
      </c>
      <c r="G9" s="15">
        <v>76000</v>
      </c>
      <c r="H9" s="15">
        <f t="shared" si="0"/>
        <v>912000</v>
      </c>
      <c r="I9" s="23">
        <v>13</v>
      </c>
      <c r="J9" s="23">
        <f t="shared" si="1"/>
        <v>11856000</v>
      </c>
      <c r="M9" s="14"/>
      <c r="N9" s="14"/>
      <c r="O9" s="14"/>
      <c r="P9" s="14"/>
      <c r="Q9" s="14"/>
      <c r="R9" s="14"/>
      <c r="S9" s="14"/>
      <c r="T9" s="14"/>
    </row>
    <row r="10" spans="1:23">
      <c r="A10" s="2">
        <v>8</v>
      </c>
      <c r="B10" s="7" t="s">
        <v>22</v>
      </c>
      <c r="C10" s="13" t="s">
        <v>37</v>
      </c>
      <c r="D10" s="13" t="s">
        <v>41</v>
      </c>
      <c r="E10" s="11" t="s">
        <v>31</v>
      </c>
      <c r="F10" s="4" t="s">
        <v>7</v>
      </c>
      <c r="G10" s="15">
        <v>76000</v>
      </c>
      <c r="H10" s="15">
        <f t="shared" si="0"/>
        <v>912000</v>
      </c>
      <c r="I10" s="23">
        <v>13</v>
      </c>
      <c r="J10" s="23">
        <f t="shared" si="1"/>
        <v>11856000</v>
      </c>
      <c r="M10" s="14"/>
      <c r="N10" s="14">
        <f>(N7-8000000)/8</f>
        <v>764000</v>
      </c>
      <c r="O10" s="14"/>
      <c r="P10" s="14"/>
      <c r="Q10" s="14"/>
      <c r="R10" s="14"/>
      <c r="S10" s="14"/>
      <c r="T10" s="14"/>
    </row>
    <row r="11" spans="1:23">
      <c r="A11" s="2">
        <v>9</v>
      </c>
      <c r="B11" s="7" t="s">
        <v>22</v>
      </c>
      <c r="C11" s="13">
        <v>461558</v>
      </c>
      <c r="D11" s="13" t="s">
        <v>41</v>
      </c>
      <c r="E11" s="11" t="s">
        <v>32</v>
      </c>
      <c r="F11" s="4" t="s">
        <v>7</v>
      </c>
      <c r="G11" s="15">
        <v>100000</v>
      </c>
      <c r="H11" s="15">
        <f t="shared" si="0"/>
        <v>1200000</v>
      </c>
      <c r="I11" s="23">
        <v>9.2716999999999992</v>
      </c>
      <c r="J11" s="23">
        <f t="shared" si="1"/>
        <v>11126039.999999998</v>
      </c>
      <c r="M11" s="14"/>
      <c r="N11" s="14"/>
      <c r="O11" s="14"/>
      <c r="P11" s="14"/>
      <c r="Q11" s="14"/>
      <c r="R11" s="14"/>
      <c r="S11" s="14"/>
      <c r="T11" s="14"/>
    </row>
    <row r="12" spans="1:23">
      <c r="A12" s="2">
        <v>10</v>
      </c>
      <c r="B12" s="7" t="s">
        <v>22</v>
      </c>
      <c r="C12" s="13">
        <v>461558</v>
      </c>
      <c r="D12" s="13" t="s">
        <v>41</v>
      </c>
      <c r="E12" s="6" t="s">
        <v>35</v>
      </c>
      <c r="F12" s="1" t="s">
        <v>7</v>
      </c>
      <c r="G12" s="15">
        <v>76000</v>
      </c>
      <c r="H12" s="15">
        <f t="shared" si="0"/>
        <v>912000</v>
      </c>
      <c r="I12" s="23">
        <v>13</v>
      </c>
      <c r="J12" s="23">
        <f t="shared" si="1"/>
        <v>11856000</v>
      </c>
      <c r="M12" s="14"/>
      <c r="N12" s="14"/>
      <c r="O12" s="14"/>
      <c r="P12" s="14"/>
      <c r="Q12" s="14"/>
      <c r="R12" s="14"/>
      <c r="S12" s="14"/>
      <c r="T12" s="14"/>
    </row>
    <row r="13" spans="1:23">
      <c r="A13" s="2">
        <v>11</v>
      </c>
      <c r="B13" s="7" t="s">
        <v>22</v>
      </c>
      <c r="C13" s="13" t="s">
        <v>37</v>
      </c>
      <c r="D13" s="13" t="s">
        <v>41</v>
      </c>
      <c r="E13" s="6" t="s">
        <v>36</v>
      </c>
      <c r="F13" s="1" t="s">
        <v>7</v>
      </c>
      <c r="G13" s="15">
        <v>76000</v>
      </c>
      <c r="H13" s="15">
        <f t="shared" si="0"/>
        <v>912000</v>
      </c>
      <c r="I13" s="23">
        <v>13</v>
      </c>
      <c r="J13" s="23">
        <f t="shared" si="1"/>
        <v>11856000</v>
      </c>
      <c r="M13" s="14"/>
      <c r="N13" s="14">
        <v>252000</v>
      </c>
      <c r="O13" s="14">
        <v>8400</v>
      </c>
      <c r="P13" s="14"/>
      <c r="Q13" s="14"/>
      <c r="R13" s="14"/>
      <c r="S13" s="14"/>
      <c r="T13" s="14"/>
    </row>
    <row r="14" spans="1:23">
      <c r="A14" s="2">
        <v>12</v>
      </c>
      <c r="B14" s="7" t="s">
        <v>22</v>
      </c>
      <c r="C14" s="13">
        <v>461558</v>
      </c>
      <c r="D14" s="13" t="s">
        <v>41</v>
      </c>
      <c r="E14" s="11" t="s">
        <v>33</v>
      </c>
      <c r="F14" s="4" t="s">
        <v>7</v>
      </c>
      <c r="G14" s="15">
        <v>100000</v>
      </c>
      <c r="H14" s="15">
        <f t="shared" si="0"/>
        <v>1200000</v>
      </c>
      <c r="I14" s="23">
        <v>7.8101000000000003</v>
      </c>
      <c r="J14" s="23">
        <f t="shared" si="1"/>
        <v>9372120</v>
      </c>
      <c r="M14" s="14"/>
      <c r="N14" s="14">
        <f>N13*4</f>
        <v>1008000</v>
      </c>
      <c r="O14" s="14">
        <f>O13*4</f>
        <v>33600</v>
      </c>
      <c r="P14" s="14"/>
      <c r="Q14" s="14"/>
      <c r="R14" s="14"/>
      <c r="S14" s="14"/>
      <c r="T14" s="14"/>
    </row>
    <row r="15" spans="1:23">
      <c r="A15" s="2">
        <v>13</v>
      </c>
      <c r="B15" s="7" t="s">
        <v>38</v>
      </c>
      <c r="C15" s="13">
        <v>461509</v>
      </c>
      <c r="D15" s="13" t="s">
        <v>42</v>
      </c>
      <c r="E15" s="11" t="s">
        <v>30</v>
      </c>
      <c r="F15" s="4" t="s">
        <v>1</v>
      </c>
      <c r="G15" s="15">
        <v>18600</v>
      </c>
      <c r="H15" s="15">
        <f t="shared" si="0"/>
        <v>223200</v>
      </c>
      <c r="I15" s="23">
        <v>33</v>
      </c>
      <c r="J15" s="23">
        <f t="shared" si="1"/>
        <v>7365600</v>
      </c>
      <c r="M15" s="14"/>
      <c r="N15" s="14">
        <f>N14/12</f>
        <v>84000</v>
      </c>
      <c r="O15" s="14"/>
      <c r="P15" s="14"/>
      <c r="Q15" s="14"/>
      <c r="R15" s="14"/>
      <c r="S15" s="14"/>
      <c r="T15" s="14"/>
      <c r="U15" s="14"/>
      <c r="V15" s="14"/>
      <c r="W15" s="14"/>
    </row>
    <row r="16" spans="1:23">
      <c r="A16" s="2">
        <v>14</v>
      </c>
      <c r="B16" s="7" t="s">
        <v>38</v>
      </c>
      <c r="C16" s="13">
        <v>461509</v>
      </c>
      <c r="D16" s="13" t="s">
        <v>42</v>
      </c>
      <c r="E16" s="11" t="s">
        <v>32</v>
      </c>
      <c r="F16" s="4" t="s">
        <v>7</v>
      </c>
      <c r="G16" s="15">
        <v>15000</v>
      </c>
      <c r="H16" s="15">
        <f t="shared" si="0"/>
        <v>180000</v>
      </c>
      <c r="I16" s="23">
        <v>18.151700000000002</v>
      </c>
      <c r="J16" s="23">
        <f t="shared" si="1"/>
        <v>3267306.0000000005</v>
      </c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</row>
    <row r="17" spans="7:23">
      <c r="G17" s="21" t="s">
        <v>49</v>
      </c>
      <c r="H17" s="21"/>
      <c r="I17" s="21"/>
      <c r="J17" s="22">
        <f>SUM(J3:J16)</f>
        <v>137643229.19999999</v>
      </c>
      <c r="M17" s="14"/>
      <c r="N17" s="14">
        <f>(N14-400000)/8</f>
        <v>76000</v>
      </c>
      <c r="O17" s="14"/>
      <c r="P17" s="14"/>
      <c r="Q17" s="14"/>
      <c r="R17" s="14"/>
      <c r="S17" s="14"/>
      <c r="T17" s="14"/>
      <c r="U17" s="14"/>
      <c r="V17" s="14"/>
      <c r="W17" s="14"/>
    </row>
    <row r="18" spans="7:23"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</row>
    <row r="19" spans="7:23"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</row>
    <row r="20" spans="7:23"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</row>
    <row r="21" spans="7:23"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</row>
    <row r="22" spans="7:23"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</row>
    <row r="23" spans="7:23"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</row>
    <row r="24" spans="7:23"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</row>
    <row r="25" spans="7:23"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</row>
    <row r="26" spans="7:23">
      <c r="M26" s="14"/>
      <c r="N26" s="14"/>
      <c r="O26" s="14"/>
      <c r="P26" s="14"/>
      <c r="Q26" s="14"/>
      <c r="R26" s="14"/>
      <c r="S26" s="14"/>
      <c r="T26" s="14"/>
      <c r="U26" s="14"/>
      <c r="V26" s="14"/>
    </row>
    <row r="27" spans="7:23">
      <c r="M27" s="14"/>
      <c r="N27" s="14"/>
      <c r="O27" s="14"/>
      <c r="P27" s="14"/>
      <c r="Q27" s="14"/>
      <c r="R27" s="14"/>
      <c r="S27" s="14"/>
      <c r="T27" s="14"/>
      <c r="U27" s="14"/>
      <c r="V27" s="14"/>
    </row>
    <row r="28" spans="7:23">
      <c r="M28" s="14"/>
      <c r="N28" s="14"/>
      <c r="O28" s="14"/>
      <c r="P28" s="14"/>
      <c r="Q28" s="14"/>
      <c r="R28" s="14"/>
      <c r="S28" s="14"/>
      <c r="T28" s="14"/>
    </row>
    <row r="29" spans="7:23">
      <c r="M29" s="14"/>
      <c r="N29" s="14"/>
      <c r="O29" s="14"/>
      <c r="P29" s="14"/>
      <c r="Q29" s="14"/>
      <c r="R29" s="14"/>
      <c r="S29" s="14"/>
      <c r="T29" s="14"/>
    </row>
    <row r="30" spans="7:23">
      <c r="M30" s="14"/>
      <c r="N30" s="14"/>
      <c r="O30" s="14"/>
      <c r="P30" s="14"/>
      <c r="Q30" s="14"/>
      <c r="R30" s="14"/>
      <c r="S30" s="14"/>
      <c r="T30" s="14"/>
    </row>
    <row r="31" spans="7:23">
      <c r="M31" s="14"/>
      <c r="N31" s="14"/>
      <c r="O31" s="14"/>
      <c r="P31" s="14"/>
      <c r="Q31" s="14"/>
      <c r="R31" s="14"/>
      <c r="S31" s="14"/>
      <c r="T31" s="14"/>
    </row>
    <row r="32" spans="7:23">
      <c r="M32" s="14"/>
      <c r="N32" s="14"/>
      <c r="O32" s="14"/>
      <c r="P32" s="14"/>
      <c r="Q32" s="14"/>
      <c r="R32" s="14"/>
      <c r="S32" s="14"/>
      <c r="T32" s="14"/>
    </row>
  </sheetData>
  <mergeCells count="2">
    <mergeCell ref="A1:J1"/>
    <mergeCell ref="G17:I17"/>
  </mergeCells>
  <phoneticPr fontId="5" type="noConversion"/>
  <pageMargins left="0.511811024" right="0.511811024" top="0.78740157499999996" bottom="0.78740157499999996" header="0.31496062000000002" footer="0.31496062000000002"/>
  <ignoredErrors>
    <ignoredError sqref="C4 C7:C1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DA55B4-965F-4FFF-A575-AFCBE168F3E7}">
  <dimension ref="B2:Q19"/>
  <sheetViews>
    <sheetView workbookViewId="0">
      <selection activeCell="C3" sqref="C3:D18"/>
    </sheetView>
  </sheetViews>
  <sheetFormatPr defaultRowHeight="15"/>
  <cols>
    <col min="1" max="1" width="4.5703125" customWidth="1"/>
    <col min="2" max="2" width="18.42578125" customWidth="1"/>
    <col min="3" max="3" width="20.85546875" customWidth="1"/>
    <col min="4" max="4" width="8.5703125" customWidth="1"/>
    <col min="5" max="5" width="3.85546875" customWidth="1"/>
    <col min="6" max="6" width="12.5703125" bestFit="1" customWidth="1"/>
    <col min="7" max="7" width="8.5703125" bestFit="1" customWidth="1"/>
    <col min="8" max="8" width="14.28515625" bestFit="1" customWidth="1"/>
    <col min="9" max="9" width="8.7109375" bestFit="1" customWidth="1"/>
    <col min="10" max="10" width="14.28515625" bestFit="1" customWidth="1"/>
    <col min="11" max="11" width="13.28515625" bestFit="1" customWidth="1"/>
    <col min="12" max="12" width="13.85546875" bestFit="1" customWidth="1"/>
    <col min="13" max="13" width="9.42578125" bestFit="1" customWidth="1"/>
    <col min="14" max="14" width="15.28515625" customWidth="1"/>
    <col min="15" max="15" width="13.140625" bestFit="1" customWidth="1"/>
    <col min="16" max="16" width="12" bestFit="1" customWidth="1"/>
    <col min="17" max="17" width="9.7109375" bestFit="1" customWidth="1"/>
  </cols>
  <sheetData>
    <row r="2" spans="2:17">
      <c r="B2" s="17" t="s">
        <v>18</v>
      </c>
      <c r="C2" s="17"/>
      <c r="D2" s="17"/>
      <c r="F2" s="17" t="s">
        <v>19</v>
      </c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</row>
    <row r="3" spans="2:17" ht="14.45" customHeight="1">
      <c r="B3" s="8" t="s">
        <v>11</v>
      </c>
      <c r="C3" s="9" t="s">
        <v>0</v>
      </c>
      <c r="D3" s="10" t="s">
        <v>12</v>
      </c>
      <c r="F3" s="20" t="s">
        <v>0</v>
      </c>
      <c r="G3" s="19" t="s">
        <v>2</v>
      </c>
      <c r="H3" s="19" t="s">
        <v>3</v>
      </c>
      <c r="I3" s="19" t="s">
        <v>4</v>
      </c>
      <c r="J3" s="19" t="s">
        <v>5</v>
      </c>
      <c r="K3" s="19" t="s">
        <v>6</v>
      </c>
      <c r="L3" s="19" t="s">
        <v>15</v>
      </c>
      <c r="M3" s="19" t="s">
        <v>8</v>
      </c>
      <c r="N3" s="19" t="s">
        <v>9</v>
      </c>
      <c r="O3" s="19" t="s">
        <v>10</v>
      </c>
      <c r="P3" s="19" t="s">
        <v>16</v>
      </c>
      <c r="Q3" s="19" t="s">
        <v>17</v>
      </c>
    </row>
    <row r="4" spans="2:17" ht="14.45" customHeight="1">
      <c r="B4" s="19" t="s">
        <v>13</v>
      </c>
      <c r="C4" s="11" t="s">
        <v>2</v>
      </c>
      <c r="D4" s="4" t="s">
        <v>1</v>
      </c>
      <c r="F4" s="20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</row>
    <row r="5" spans="2:17" ht="15" customHeight="1">
      <c r="B5" s="19"/>
      <c r="C5" s="11" t="s">
        <v>3</v>
      </c>
      <c r="D5" s="4" t="s">
        <v>1</v>
      </c>
      <c r="F5" s="5" t="s">
        <v>12</v>
      </c>
      <c r="G5" s="4" t="s">
        <v>1</v>
      </c>
      <c r="H5" s="4" t="s">
        <v>1</v>
      </c>
      <c r="I5" s="4" t="s">
        <v>1</v>
      </c>
      <c r="J5" s="4" t="s">
        <v>1</v>
      </c>
      <c r="K5" s="4" t="s">
        <v>1</v>
      </c>
      <c r="L5" s="4" t="s">
        <v>1</v>
      </c>
      <c r="M5" s="4" t="s">
        <v>7</v>
      </c>
      <c r="N5" s="4" t="s">
        <v>7</v>
      </c>
      <c r="O5" s="4" t="s">
        <v>7</v>
      </c>
      <c r="P5" s="4" t="s">
        <v>7</v>
      </c>
      <c r="Q5" s="4" t="s">
        <v>7</v>
      </c>
    </row>
    <row r="6" spans="2:17" ht="14.45" customHeight="1">
      <c r="B6" s="19"/>
      <c r="C6" s="11" t="s">
        <v>4</v>
      </c>
      <c r="D6" s="4" t="s">
        <v>1</v>
      </c>
      <c r="F6" s="18" t="s">
        <v>11</v>
      </c>
      <c r="G6" s="1" t="s">
        <v>13</v>
      </c>
      <c r="H6" s="1" t="s">
        <v>13</v>
      </c>
      <c r="I6" s="1" t="s">
        <v>13</v>
      </c>
      <c r="J6" s="1" t="s">
        <v>13</v>
      </c>
      <c r="K6" s="1" t="s">
        <v>13</v>
      </c>
      <c r="L6" s="1" t="s">
        <v>14</v>
      </c>
      <c r="M6" s="1" t="s">
        <v>13</v>
      </c>
      <c r="N6" s="1" t="s">
        <v>13</v>
      </c>
      <c r="O6" s="1" t="s">
        <v>13</v>
      </c>
      <c r="P6" s="1" t="s">
        <v>14</v>
      </c>
      <c r="Q6" s="1" t="s">
        <v>14</v>
      </c>
    </row>
    <row r="7" spans="2:17" ht="14.45" customHeight="1">
      <c r="B7" s="19"/>
      <c r="C7" s="11" t="s">
        <v>5</v>
      </c>
      <c r="D7" s="4" t="s">
        <v>1</v>
      </c>
      <c r="F7" s="18"/>
      <c r="G7" s="1"/>
      <c r="H7" s="3"/>
      <c r="I7" s="3"/>
      <c r="J7" s="1" t="s">
        <v>14</v>
      </c>
      <c r="K7" s="3"/>
      <c r="L7" s="3"/>
      <c r="M7" s="1" t="s">
        <v>14</v>
      </c>
      <c r="N7" s="1" t="s">
        <v>14</v>
      </c>
      <c r="O7" s="1" t="s">
        <v>14</v>
      </c>
      <c r="P7" s="3"/>
      <c r="Q7" s="3"/>
    </row>
    <row r="8" spans="2:17" ht="15" customHeight="1">
      <c r="B8" s="19"/>
      <c r="C8" s="11" t="s">
        <v>6</v>
      </c>
      <c r="D8" s="4" t="s">
        <v>1</v>
      </c>
    </row>
    <row r="9" spans="2:17" ht="14.45" customHeight="1">
      <c r="B9" s="19"/>
      <c r="C9" s="11" t="s">
        <v>8</v>
      </c>
      <c r="D9" s="4" t="s">
        <v>7</v>
      </c>
    </row>
    <row r="10" spans="2:17" ht="15" customHeight="1">
      <c r="B10" s="19"/>
      <c r="C10" s="11" t="s">
        <v>9</v>
      </c>
      <c r="D10" s="4" t="s">
        <v>7</v>
      </c>
    </row>
    <row r="11" spans="2:17" ht="15" customHeight="1">
      <c r="B11" s="19"/>
      <c r="C11" s="11" t="s">
        <v>10</v>
      </c>
      <c r="D11" s="4" t="s">
        <v>7</v>
      </c>
    </row>
    <row r="12" spans="2:17">
      <c r="B12" s="18" t="s">
        <v>14</v>
      </c>
      <c r="C12" s="6" t="s">
        <v>5</v>
      </c>
      <c r="D12" s="1" t="s">
        <v>1</v>
      </c>
    </row>
    <row r="13" spans="2:17">
      <c r="B13" s="18"/>
      <c r="C13" s="6" t="s">
        <v>15</v>
      </c>
      <c r="D13" s="1" t="s">
        <v>1</v>
      </c>
    </row>
    <row r="14" spans="2:17">
      <c r="B14" s="18"/>
      <c r="C14" s="6" t="s">
        <v>9</v>
      </c>
      <c r="D14" s="1" t="s">
        <v>7</v>
      </c>
    </row>
    <row r="15" spans="2:17">
      <c r="B15" s="18"/>
      <c r="C15" s="6" t="s">
        <v>8</v>
      </c>
      <c r="D15" s="1" t="s">
        <v>7</v>
      </c>
    </row>
    <row r="16" spans="2:17">
      <c r="B16" s="18"/>
      <c r="C16" s="6" t="s">
        <v>16</v>
      </c>
      <c r="D16" s="1" t="s">
        <v>7</v>
      </c>
    </row>
    <row r="17" spans="2:4">
      <c r="B17" s="18"/>
      <c r="C17" s="6" t="s">
        <v>17</v>
      </c>
      <c r="D17" s="1" t="s">
        <v>7</v>
      </c>
    </row>
    <row r="18" spans="2:4">
      <c r="B18" s="18"/>
      <c r="C18" s="6" t="s">
        <v>10</v>
      </c>
      <c r="D18" s="1" t="s">
        <v>7</v>
      </c>
    </row>
    <row r="19" spans="2:4">
      <c r="B19" s="2" t="s">
        <v>20</v>
      </c>
      <c r="C19" s="7" t="s">
        <v>21</v>
      </c>
      <c r="D19" s="1" t="s">
        <v>1</v>
      </c>
    </row>
  </sheetData>
  <mergeCells count="17">
    <mergeCell ref="I3:I4"/>
    <mergeCell ref="J3:J4"/>
    <mergeCell ref="P3:P4"/>
    <mergeCell ref="Q3:Q4"/>
    <mergeCell ref="F2:Q2"/>
    <mergeCell ref="N3:N4"/>
    <mergeCell ref="O3:O4"/>
    <mergeCell ref="L3:L4"/>
    <mergeCell ref="F3:F4"/>
    <mergeCell ref="K3:K4"/>
    <mergeCell ref="M3:M4"/>
    <mergeCell ref="B2:D2"/>
    <mergeCell ref="B12:B18"/>
    <mergeCell ref="F6:F7"/>
    <mergeCell ref="G3:G4"/>
    <mergeCell ref="H3:H4"/>
    <mergeCell ref="B4:B11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Itens da Contratação</vt:lpstr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José Sérgio Marques dos Santos</dc:creator>
  <cp:lastModifiedBy>Francisco Rogerio Lima da Silva</cp:lastModifiedBy>
  <dcterms:created xsi:type="dcterms:W3CDTF">2024-05-15T11:55:13Z</dcterms:created>
  <dcterms:modified xsi:type="dcterms:W3CDTF">2024-05-16T13:58:01Z</dcterms:modified>
</cp:coreProperties>
</file>